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arketing\7. Sales Tools\Heatselector\THERMOBREEZE\HENRAD\"/>
    </mc:Choice>
  </mc:AlternateContent>
  <xr:revisionPtr revIDLastSave="0" documentId="13_ncr:1_{938767BC-2B01-40FF-B429-5BCD2FF52C86}" xr6:coauthVersionLast="47" xr6:coauthVersionMax="47" xr10:uidLastSave="{00000000-0000-0000-0000-000000000000}"/>
  <bookViews>
    <workbookView xWindow="-108" yWindow="-108" windowWidth="30936" windowHeight="16776" xr2:uid="{4BEECAC9-C67D-457C-A417-866F26362659}"/>
  </bookViews>
  <sheets>
    <sheet name="THERMOBREEZE (VERWARMING)" sheetId="1" r:id="rId1"/>
    <sheet name="THERMOBREEZE (KOELING)" sheetId="3" r:id="rId2"/>
  </sheets>
  <definedNames>
    <definedName name="_xlnm.Print_Titles" localSheetId="1">'THERMOBREEZE (KOELING)'!$A:$C</definedName>
    <definedName name="_xlnm.Print_Titles" localSheetId="0">'THERMOBREEZE (VERWARMING)'!$B:$D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3" l="1"/>
  <c r="B28" i="3"/>
  <c r="C28" i="3"/>
  <c r="D28" i="3"/>
  <c r="E28" i="3"/>
  <c r="B29" i="3"/>
  <c r="C29" i="3"/>
  <c r="D29" i="3"/>
  <c r="E29" i="3"/>
  <c r="B30" i="3"/>
  <c r="C30" i="3"/>
  <c r="D30" i="3"/>
  <c r="E30" i="3"/>
  <c r="B31" i="3"/>
  <c r="C31" i="3"/>
  <c r="D31" i="3"/>
  <c r="E31" i="3"/>
  <c r="C27" i="3"/>
  <c r="D27" i="3"/>
  <c r="E27" i="3"/>
  <c r="C13" i="3"/>
  <c r="C18" i="3" s="1"/>
  <c r="B22" i="3" l="1"/>
  <c r="E22" i="3"/>
  <c r="D22" i="3"/>
  <c r="C22" i="3"/>
  <c r="E21" i="3"/>
  <c r="D21" i="3"/>
  <c r="C21" i="3"/>
  <c r="C20" i="3"/>
  <c r="E19" i="3"/>
  <c r="E20" i="3"/>
  <c r="B18" i="3"/>
  <c r="D20" i="3"/>
  <c r="B19" i="3"/>
  <c r="B20" i="3"/>
  <c r="B21" i="3"/>
  <c r="D19" i="3"/>
  <c r="C19" i="3"/>
  <c r="E18" i="3"/>
  <c r="D18" i="3"/>
  <c r="C13" i="1"/>
  <c r="E22" i="1" l="1"/>
  <c r="E31" i="1" s="1"/>
  <c r="E19" i="1"/>
  <c r="E28" i="1" s="1"/>
  <c r="B22" i="1"/>
  <c r="B31" i="1" s="1"/>
  <c r="B19" i="1"/>
  <c r="B28" i="1" s="1"/>
  <c r="C21" i="1"/>
  <c r="C30" i="1" s="1"/>
  <c r="C18" i="1"/>
  <c r="C27" i="1" s="1"/>
  <c r="D21" i="1"/>
  <c r="D30" i="1" s="1"/>
  <c r="D18" i="1"/>
  <c r="D27" i="1" s="1"/>
  <c r="E21" i="1"/>
  <c r="E30" i="1" s="1"/>
  <c r="E18" i="1"/>
  <c r="E27" i="1" s="1"/>
  <c r="B21" i="1"/>
  <c r="B30" i="1" s="1"/>
  <c r="C20" i="1"/>
  <c r="C29" i="1" s="1"/>
  <c r="D20" i="1"/>
  <c r="D29" i="1" s="1"/>
  <c r="E20" i="1"/>
  <c r="E29" i="1" s="1"/>
  <c r="B18" i="1"/>
  <c r="B27" i="1" s="1"/>
  <c r="B20" i="1"/>
  <c r="B29" i="1" s="1"/>
  <c r="C22" i="1"/>
  <c r="C31" i="1" s="1"/>
  <c r="C19" i="1"/>
  <c r="C28" i="1" s="1"/>
  <c r="D22" i="1"/>
  <c r="D31" i="1" s="1"/>
  <c r="D19" i="1"/>
  <c r="D28" i="1" s="1"/>
</calcChain>
</file>

<file path=xl/sharedStrings.xml><?xml version="1.0" encoding="utf-8"?>
<sst xmlns="http://schemas.openxmlformats.org/spreadsheetml/2006/main" count="57" uniqueCount="23">
  <si>
    <t>° C</t>
  </si>
  <si>
    <t>Warmtecapaciteit:</t>
  </si>
  <si>
    <t>n-Exponent</t>
  </si>
  <si>
    <t>Delta T</t>
  </si>
  <si>
    <t>Andere werktemperaturen?</t>
  </si>
  <si>
    <t>&lt;&lt;&lt;</t>
  </si>
  <si>
    <t>Aanvoertemperatuur aanpassen</t>
  </si>
  <si>
    <t>Retourtemperatuur aanpassen</t>
  </si>
  <si>
    <t>Kamertemperatuur aanpassen</t>
  </si>
  <si>
    <t>W/m bij 10K</t>
  </si>
  <si>
    <r>
      <t>K</t>
    </r>
    <r>
      <rPr>
        <b/>
        <vertAlign val="subscript"/>
        <sz val="12"/>
        <rFont val="Calibri"/>
        <family val="2"/>
        <scheme val="minor"/>
      </rPr>
      <t>M</t>
    </r>
  </si>
  <si>
    <t>Aanvoertemperatuur</t>
  </si>
  <si>
    <t>Retourtemperatuur</t>
  </si>
  <si>
    <t>Kamertemperatuur</t>
  </si>
  <si>
    <t>W/m bij 75/65/20°C</t>
  </si>
  <si>
    <t>EN16430 Certification Data</t>
  </si>
  <si>
    <t>THERMOBREEZE (VERWARMING)</t>
  </si>
  <si>
    <t>THERMOBREEZE (KOELING)</t>
  </si>
  <si>
    <t>Volt</t>
  </si>
  <si>
    <t>Lengte</t>
  </si>
  <si>
    <t>L fins</t>
  </si>
  <si>
    <t>Afgifte watt</t>
  </si>
  <si>
    <t>Debiet lt/u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</si>
</sst>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)"/>
    <numFmt numFmtId="165" formatCode="0.0000_)"/>
    <numFmt numFmtId="166" formatCode="0.0_)"/>
  </numFmts>
  <fonts count="20" x14ac:knownFonts="1">
    <font>
      <sz val="12"/>
      <name val="Times New Roman"/>
    </font>
    <font>
      <sz val="12"/>
      <name val="Times New Roman"/>
      <family val="1"/>
    </font>
    <font>
      <b/>
      <sz val="24"/>
      <color rgb="FFE60000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E6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/>
      <sz val="16"/>
      <color rgb="FFE60000"/>
      <name val="Calibri"/>
      <family val="2"/>
      <scheme val="minor"/>
    </font>
    <font>
      <sz val="16"/>
      <name val="Calibri"/>
      <family val="2"/>
      <scheme val="minor"/>
    </font>
    <font>
      <b/>
      <vertAlign val="subscript"/>
      <sz val="12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1"/>
      <name val="Calibri"/>
      <family val="2"/>
      <scheme val="minor"/>
    </font>
    <font>
      <b/>
      <u/>
      <sz val="12"/>
      <color rgb="FFE60000"/>
      <name val="Calibri"/>
      <family val="2"/>
      <scheme val="minor"/>
    </font>
    <font>
      <b/>
      <sz val="24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u/>
      <sz val="16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5353"/>
      </left>
      <right/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/>
      <top style="thin">
        <color rgb="FFFF5353"/>
      </top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 style="thin">
        <color rgb="FFFF5353"/>
      </bottom>
      <diagonal/>
    </border>
    <border>
      <left/>
      <right style="thin">
        <color rgb="FFFF0000"/>
      </right>
      <top style="thin">
        <color rgb="FFFF5353"/>
      </top>
      <bottom style="thin">
        <color rgb="FFFF5353"/>
      </bottom>
      <diagonal/>
    </border>
    <border>
      <left style="thin">
        <color rgb="FFFF0000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164" fontId="3" fillId="2" borderId="0" xfId="1" applyNumberFormat="1" applyFont="1" applyFill="1" applyProtection="1">
      <protection hidden="1"/>
    </xf>
    <xf numFmtId="0" fontId="4" fillId="0" borderId="0" xfId="0" applyFont="1" applyProtection="1">
      <protection hidden="1"/>
    </xf>
    <xf numFmtId="164" fontId="5" fillId="2" borderId="0" xfId="1" applyNumberFormat="1" applyFont="1" applyFill="1" applyProtection="1">
      <protection hidden="1"/>
    </xf>
    <xf numFmtId="164" fontId="6" fillId="2" borderId="0" xfId="1" applyNumberFormat="1" applyFont="1" applyFill="1" applyAlignment="1" applyProtection="1">
      <alignment horizontal="left" vertical="top" indent="1"/>
      <protection hidden="1"/>
    </xf>
    <xf numFmtId="164" fontId="3" fillId="2" borderId="0" xfId="1" applyNumberFormat="1" applyFont="1" applyFill="1" applyAlignment="1" applyProtection="1">
      <alignment vertical="center"/>
      <protection hidden="1"/>
    </xf>
    <xf numFmtId="164" fontId="9" fillId="2" borderId="0" xfId="1" applyNumberFormat="1" applyFont="1" applyFill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164" fontId="6" fillId="0" borderId="0" xfId="0" applyNumberFormat="1" applyFont="1" applyProtection="1">
      <protection hidden="1"/>
    </xf>
    <xf numFmtId="0" fontId="8" fillId="0" borderId="0" xfId="0" applyFont="1" applyProtection="1">
      <protection hidden="1"/>
    </xf>
    <xf numFmtId="164" fontId="3" fillId="0" borderId="0" xfId="1" applyNumberFormat="1" applyFont="1" applyAlignment="1">
      <alignment horizontal="left"/>
    </xf>
    <xf numFmtId="164" fontId="10" fillId="0" borderId="0" xfId="1" applyNumberFormat="1" applyFont="1"/>
    <xf numFmtId="164" fontId="8" fillId="0" borderId="0" xfId="1" applyNumberFormat="1" applyFont="1"/>
    <xf numFmtId="164" fontId="5" fillId="3" borderId="2" xfId="1" applyNumberFormat="1" applyFont="1" applyFill="1" applyBorder="1" applyAlignment="1">
      <alignment horizontal="center"/>
    </xf>
    <xf numFmtId="164" fontId="8" fillId="0" borderId="8" xfId="1" applyNumberFormat="1" applyFont="1" applyBorder="1" applyAlignment="1">
      <alignment horizontal="center"/>
    </xf>
    <xf numFmtId="164" fontId="2" fillId="2" borderId="0" xfId="1" applyNumberFormat="1" applyFont="1" applyFill="1" applyAlignment="1" applyProtection="1">
      <alignment horizontal="left" vertical="top"/>
      <protection hidden="1"/>
    </xf>
    <xf numFmtId="0" fontId="8" fillId="0" borderId="0" xfId="0" applyFont="1" applyAlignment="1" applyProtection="1">
      <alignment horizontal="left"/>
      <protection hidden="1"/>
    </xf>
    <xf numFmtId="164" fontId="13" fillId="0" borderId="0" xfId="1" applyNumberFormat="1" applyFont="1"/>
    <xf numFmtId="164" fontId="5" fillId="0" borderId="0" xfId="1" applyNumberFormat="1" applyFont="1"/>
    <xf numFmtId="164" fontId="12" fillId="0" borderId="0" xfId="1" applyNumberFormat="1" applyFont="1" applyAlignment="1" applyProtection="1">
      <alignment horizontal="center"/>
      <protection locked="0"/>
    </xf>
    <xf numFmtId="166" fontId="12" fillId="3" borderId="0" xfId="1" applyNumberFormat="1" applyFont="1" applyFill="1" applyAlignment="1">
      <alignment horizontal="center" vertical="center"/>
    </xf>
    <xf numFmtId="164" fontId="5" fillId="0" borderId="0" xfId="1" applyNumberFormat="1" applyFont="1" applyAlignment="1">
      <alignment horizontal="left"/>
    </xf>
    <xf numFmtId="164" fontId="6" fillId="2" borderId="0" xfId="1" applyNumberFormat="1" applyFont="1" applyFill="1" applyAlignment="1" applyProtection="1">
      <alignment vertical="center"/>
      <protection hidden="1"/>
    </xf>
    <xf numFmtId="164" fontId="14" fillId="2" borderId="0" xfId="1" applyNumberFormat="1" applyFont="1" applyFill="1" applyProtection="1">
      <protection hidden="1"/>
    </xf>
    <xf numFmtId="164" fontId="5" fillId="0" borderId="1" xfId="1" applyNumberFormat="1" applyFont="1" applyBorder="1" applyAlignment="1">
      <alignment horizontal="left"/>
    </xf>
    <xf numFmtId="164" fontId="8" fillId="0" borderId="1" xfId="1" applyNumberFormat="1" applyFont="1" applyBorder="1"/>
    <xf numFmtId="164" fontId="5" fillId="3" borderId="3" xfId="1" applyNumberFormat="1" applyFont="1" applyFill="1" applyBorder="1" applyAlignment="1">
      <alignment horizontal="centerContinuous"/>
    </xf>
    <xf numFmtId="164" fontId="5" fillId="3" borderId="6" xfId="1" applyNumberFormat="1" applyFont="1" applyFill="1" applyBorder="1" applyAlignment="1">
      <alignment horizontal="center" vertical="center"/>
    </xf>
    <xf numFmtId="164" fontId="5" fillId="3" borderId="0" xfId="1" applyNumberFormat="1" applyFont="1" applyFill="1" applyAlignment="1">
      <alignment horizontal="center" vertical="center"/>
    </xf>
    <xf numFmtId="164" fontId="5" fillId="3" borderId="2" xfId="1" applyNumberFormat="1" applyFont="1" applyFill="1" applyBorder="1" applyAlignment="1">
      <alignment horizontal="center" vertical="center"/>
    </xf>
    <xf numFmtId="164" fontId="5" fillId="3" borderId="10" xfId="1" applyNumberFormat="1" applyFont="1" applyFill="1" applyBorder="1" applyAlignment="1">
      <alignment horizontal="centerContinuous"/>
    </xf>
    <xf numFmtId="164" fontId="3" fillId="0" borderId="1" xfId="1" applyNumberFormat="1" applyFont="1" applyBorder="1" applyAlignment="1">
      <alignment horizontal="left"/>
    </xf>
    <xf numFmtId="164" fontId="10" fillId="0" borderId="1" xfId="1" applyNumberFormat="1" applyFont="1" applyBorder="1"/>
    <xf numFmtId="165" fontId="8" fillId="3" borderId="9" xfId="1" applyNumberFormat="1" applyFont="1" applyFill="1" applyBorder="1" applyAlignment="1">
      <alignment horizontal="center"/>
    </xf>
    <xf numFmtId="165" fontId="8" fillId="3" borderId="8" xfId="1" applyNumberFormat="1" applyFont="1" applyFill="1" applyBorder="1" applyAlignment="1">
      <alignment horizontal="center"/>
    </xf>
    <xf numFmtId="164" fontId="5" fillId="3" borderId="5" xfId="1" applyNumberFormat="1" applyFont="1" applyFill="1" applyBorder="1" applyAlignment="1">
      <alignment horizontal="center" vertical="center"/>
    </xf>
    <xf numFmtId="164" fontId="8" fillId="0" borderId="14" xfId="1" applyNumberFormat="1" applyFont="1" applyBorder="1"/>
    <xf numFmtId="164" fontId="8" fillId="0" borderId="2" xfId="1" applyNumberFormat="1" applyFont="1" applyBorder="1" applyAlignment="1">
      <alignment horizontal="center"/>
    </xf>
    <xf numFmtId="164" fontId="8" fillId="0" borderId="3" xfId="1" applyNumberFormat="1" applyFont="1" applyBorder="1" applyAlignment="1">
      <alignment horizontal="center"/>
    </xf>
    <xf numFmtId="165" fontId="8" fillId="0" borderId="9" xfId="1" applyNumberFormat="1" applyFont="1" applyBorder="1" applyAlignment="1">
      <alignment horizontal="center"/>
    </xf>
    <xf numFmtId="165" fontId="8" fillId="0" borderId="8" xfId="1" applyNumberFormat="1" applyFont="1" applyBorder="1" applyAlignment="1">
      <alignment horizontal="center"/>
    </xf>
    <xf numFmtId="164" fontId="5" fillId="0" borderId="2" xfId="1" applyNumberFormat="1" applyFont="1" applyBorder="1" applyAlignment="1">
      <alignment horizontal="center" vertical="center"/>
    </xf>
    <xf numFmtId="164" fontId="8" fillId="3" borderId="2" xfId="1" applyNumberFormat="1" applyFont="1" applyFill="1" applyBorder="1" applyAlignment="1">
      <alignment horizontal="center" vertical="center"/>
    </xf>
    <xf numFmtId="164" fontId="5" fillId="0" borderId="7" xfId="1" applyNumberFormat="1" applyFont="1" applyBorder="1" applyAlignment="1">
      <alignment horizontal="centerContinuous"/>
    </xf>
    <xf numFmtId="164" fontId="5" fillId="3" borderId="7" xfId="1" applyNumberFormat="1" applyFont="1" applyFill="1" applyBorder="1" applyAlignment="1">
      <alignment horizontal="centerContinuous"/>
    </xf>
    <xf numFmtId="164" fontId="16" fillId="0" borderId="0" xfId="1" applyNumberFormat="1" applyFont="1" applyAlignment="1" applyProtection="1">
      <alignment horizontal="center"/>
      <protection locked="0"/>
    </xf>
    <xf numFmtId="166" fontId="16" fillId="3" borderId="0" xfId="1" applyNumberFormat="1" applyFont="1" applyFill="1" applyAlignment="1">
      <alignment horizontal="center" vertical="center"/>
    </xf>
    <xf numFmtId="164" fontId="17" fillId="2" borderId="0" xfId="1" applyNumberFormat="1" applyFont="1" applyFill="1" applyAlignment="1" applyProtection="1">
      <alignment vertical="center"/>
      <protection hidden="1"/>
    </xf>
    <xf numFmtId="164" fontId="18" fillId="2" borderId="0" xfId="1" applyNumberFormat="1" applyFont="1" applyFill="1" applyProtection="1">
      <protection hidden="1"/>
    </xf>
    <xf numFmtId="164" fontId="19" fillId="0" borderId="0" xfId="1" applyNumberFormat="1" applyFont="1"/>
    <xf numFmtId="0" fontId="16" fillId="0" borderId="0" xfId="0" applyFont="1" applyAlignment="1" applyProtection="1">
      <alignment horizontal="right"/>
      <protection hidden="1"/>
    </xf>
    <xf numFmtId="164" fontId="16" fillId="0" borderId="0" xfId="0" applyNumberFormat="1" applyFont="1" applyProtection="1">
      <protection hidden="1"/>
    </xf>
    <xf numFmtId="164" fontId="5" fillId="3" borderId="5" xfId="1" applyNumberFormat="1" applyFont="1" applyFill="1" applyBorder="1" applyAlignment="1">
      <alignment horizontal="centerContinuous"/>
    </xf>
    <xf numFmtId="164" fontId="5" fillId="0" borderId="0" xfId="1" applyNumberFormat="1" applyFont="1" applyAlignment="1">
      <alignment horizontal="center"/>
    </xf>
    <xf numFmtId="164" fontId="5" fillId="0" borderId="2" xfId="1" applyNumberFormat="1" applyFont="1" applyBorder="1" applyAlignment="1">
      <alignment horizontal="center"/>
    </xf>
    <xf numFmtId="0" fontId="7" fillId="3" borderId="11" xfId="0" applyFont="1" applyFill="1" applyBorder="1" applyAlignment="1" applyProtection="1">
      <alignment horizontal="center"/>
      <protection hidden="1"/>
    </xf>
    <xf numFmtId="0" fontId="7" fillId="3" borderId="12" xfId="0" applyFont="1" applyFill="1" applyBorder="1" applyAlignment="1" applyProtection="1">
      <alignment horizontal="center"/>
      <protection hidden="1"/>
    </xf>
    <xf numFmtId="164" fontId="5" fillId="0" borderId="11" xfId="1" applyNumberFormat="1" applyFont="1" applyBorder="1" applyAlignment="1" applyProtection="1">
      <alignment horizontal="center"/>
      <protection hidden="1"/>
    </xf>
    <xf numFmtId="164" fontId="5" fillId="0" borderId="13" xfId="1" applyNumberFormat="1" applyFont="1" applyBorder="1" applyAlignment="1" applyProtection="1">
      <alignment horizontal="center"/>
      <protection hidden="1"/>
    </xf>
    <xf numFmtId="164" fontId="5" fillId="3" borderId="4" xfId="1" applyNumberFormat="1" applyFont="1" applyFill="1" applyBorder="1" applyAlignment="1" applyProtection="1">
      <alignment horizontal="center"/>
      <protection hidden="1"/>
    </xf>
    <xf numFmtId="164" fontId="5" fillId="3" borderId="3" xfId="1" applyNumberFormat="1" applyFont="1" applyFill="1" applyBorder="1" applyAlignment="1" applyProtection="1">
      <alignment horizontal="center"/>
      <protection hidden="1"/>
    </xf>
    <xf numFmtId="164" fontId="8" fillId="2" borderId="0" xfId="1" applyNumberFormat="1" applyFont="1" applyFill="1" applyAlignment="1" applyProtection="1">
      <alignment horizontal="left" vertical="center"/>
      <protection hidden="1"/>
    </xf>
    <xf numFmtId="164" fontId="8" fillId="3" borderId="0" xfId="1" applyNumberFormat="1" applyFont="1" applyFill="1" applyAlignment="1" applyProtection="1">
      <alignment horizontal="left" vertical="center"/>
      <protection hidden="1"/>
    </xf>
    <xf numFmtId="164" fontId="5" fillId="0" borderId="4" xfId="1" applyNumberFormat="1" applyFont="1" applyBorder="1" applyAlignment="1" applyProtection="1">
      <alignment horizontal="center"/>
      <protection hidden="1"/>
    </xf>
    <xf numFmtId="164" fontId="5" fillId="0" borderId="3" xfId="1" applyNumberFormat="1" applyFont="1" applyBorder="1" applyAlignment="1" applyProtection="1">
      <alignment horizontal="center"/>
      <protection hidden="1"/>
    </xf>
    <xf numFmtId="164" fontId="15" fillId="2" borderId="0" xfId="1" applyNumberFormat="1" applyFont="1" applyFill="1" applyAlignment="1" applyProtection="1">
      <alignment horizontal="left" vertical="top" indent="1"/>
      <protection hidden="1"/>
    </xf>
  </cellXfs>
  <cellStyles count="2">
    <cellStyle name="Normal" xfId="0" builtinId="0"/>
    <cellStyle name="Normal_EN442" xfId="1" xr:uid="{B2F63C81-7A25-43C8-939F-8C97B9A878D6}"/>
  </cellStyles>
  <dxfs count="0"/>
  <tableStyles count="0" defaultTableStyle="TableStyleMedium2" defaultPivotStyle="PivotStyleLight16"/>
  <colors>
    <mruColors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58524</xdr:colOff>
      <xdr:row>0</xdr:row>
      <xdr:rowOff>68035</xdr:rowOff>
    </xdr:from>
    <xdr:to>
      <xdr:col>1</xdr:col>
      <xdr:colOff>784039</xdr:colOff>
      <xdr:row>0</xdr:row>
      <xdr:rowOff>323993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9D4C985E-48CB-409E-83CE-091429B98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" y="68035"/>
          <a:ext cx="1610556" cy="2445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58524</xdr:colOff>
      <xdr:row>0</xdr:row>
      <xdr:rowOff>68035</xdr:rowOff>
    </xdr:from>
    <xdr:to>
      <xdr:col>1</xdr:col>
      <xdr:colOff>782134</xdr:colOff>
      <xdr:row>0</xdr:row>
      <xdr:rowOff>323993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8ADF635-C768-4772-81E2-DA5AEFE9C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" y="68035"/>
          <a:ext cx="1607754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5CBFB-7611-4C2F-B037-8DE5A4A9BEF7}">
  <dimension ref="A1:K31"/>
  <sheetViews>
    <sheetView showGridLines="0" tabSelected="1" zoomScale="85" zoomScaleNormal="85" workbookViewId="0">
      <selection activeCell="C10" sqref="C10"/>
    </sheetView>
  </sheetViews>
  <sheetFormatPr defaultColWidth="11.59765625" defaultRowHeight="14.4" x14ac:dyDescent="0.3"/>
  <cols>
    <col min="1" max="1" width="11.59765625" style="17" customWidth="1"/>
    <col min="2" max="16384" width="11.59765625" style="17"/>
  </cols>
  <sheetData>
    <row r="1" spans="1:11" s="9" customFormat="1" ht="31.2" x14ac:dyDescent="0.3">
      <c r="A1" s="2"/>
      <c r="B1" s="3"/>
      <c r="C1" s="15" t="s">
        <v>16</v>
      </c>
      <c r="D1" s="15"/>
      <c r="E1" s="15"/>
      <c r="F1" s="15"/>
      <c r="G1" s="15"/>
      <c r="H1" s="16"/>
      <c r="I1" s="16"/>
      <c r="J1" s="16"/>
      <c r="K1" s="16"/>
    </row>
    <row r="2" spans="1:11" s="12" customFormat="1" ht="15.75" customHeight="1" x14ac:dyDescent="0.3">
      <c r="A2" s="18"/>
    </row>
    <row r="3" spans="1:11" s="12" customFormat="1" ht="21" customHeight="1" x14ac:dyDescent="0.4">
      <c r="A3" s="1" t="s">
        <v>15</v>
      </c>
      <c r="B3" s="21"/>
      <c r="C3" s="24"/>
      <c r="D3" s="25"/>
      <c r="E3" s="25"/>
      <c r="F3" s="25"/>
      <c r="G3" s="25"/>
    </row>
    <row r="4" spans="1:11" s="12" customFormat="1" ht="15.6" x14ac:dyDescent="0.3">
      <c r="A4" s="55" t="s">
        <v>18</v>
      </c>
      <c r="B4" s="56"/>
      <c r="C4" s="27">
        <v>2</v>
      </c>
      <c r="D4" s="29">
        <v>4</v>
      </c>
      <c r="E4" s="35">
        <v>6</v>
      </c>
      <c r="F4" s="29">
        <v>8</v>
      </c>
      <c r="G4" s="29">
        <v>10</v>
      </c>
    </row>
    <row r="5" spans="1:11" s="12" customFormat="1" ht="15.6" x14ac:dyDescent="0.3">
      <c r="A5" s="57" t="s">
        <v>14</v>
      </c>
      <c r="B5" s="58"/>
      <c r="C5" s="37">
        <v>2114</v>
      </c>
      <c r="D5" s="38">
        <v>3794</v>
      </c>
      <c r="E5" s="37">
        <v>5026</v>
      </c>
      <c r="F5" s="38">
        <v>6009</v>
      </c>
      <c r="G5" s="38">
        <v>6510</v>
      </c>
    </row>
    <row r="6" spans="1:11" s="12" customFormat="1" ht="15.6" x14ac:dyDescent="0.3">
      <c r="A6" s="59" t="s">
        <v>2</v>
      </c>
      <c r="B6" s="60"/>
      <c r="C6" s="33">
        <v>1.1314</v>
      </c>
      <c r="D6" s="34">
        <v>1.0318000000000001</v>
      </c>
      <c r="E6" s="34">
        <v>1.0177</v>
      </c>
      <c r="F6" s="34">
        <v>1.0167999999999999</v>
      </c>
      <c r="G6" s="34">
        <v>1.0206999999999999</v>
      </c>
    </row>
    <row r="7" spans="1:11" s="12" customFormat="1" ht="18" x14ac:dyDescent="0.4">
      <c r="A7" s="63" t="s">
        <v>10</v>
      </c>
      <c r="B7" s="64"/>
      <c r="C7" s="39">
        <v>25.2866</v>
      </c>
      <c r="D7" s="40">
        <v>67.003900000000002</v>
      </c>
      <c r="E7" s="40">
        <v>93.795199999999994</v>
      </c>
      <c r="F7" s="40">
        <v>112.5355</v>
      </c>
      <c r="G7" s="40">
        <v>120.0722</v>
      </c>
    </row>
    <row r="8" spans="1:11" s="12" customFormat="1" ht="15.6" x14ac:dyDescent="0.3"/>
    <row r="9" spans="1:11" s="12" customFormat="1" ht="21" x14ac:dyDescent="0.4">
      <c r="A9" s="5" t="s">
        <v>1</v>
      </c>
      <c r="E9" s="22"/>
      <c r="F9" s="6" t="s">
        <v>4</v>
      </c>
      <c r="G9" s="23"/>
    </row>
    <row r="10" spans="1:11" s="12" customFormat="1" ht="15.6" x14ac:dyDescent="0.3">
      <c r="A10" s="61" t="s">
        <v>11</v>
      </c>
      <c r="B10" s="61"/>
      <c r="C10" s="19">
        <v>45</v>
      </c>
      <c r="D10" s="18" t="s">
        <v>0</v>
      </c>
      <c r="E10" s="7" t="s">
        <v>5</v>
      </c>
      <c r="F10" s="8" t="s">
        <v>6</v>
      </c>
      <c r="G10" s="8"/>
    </row>
    <row r="11" spans="1:11" s="12" customFormat="1" ht="15.6" x14ac:dyDescent="0.3">
      <c r="A11" s="61" t="s">
        <v>12</v>
      </c>
      <c r="B11" s="61"/>
      <c r="C11" s="19">
        <v>35</v>
      </c>
      <c r="D11" s="18" t="s">
        <v>0</v>
      </c>
      <c r="E11" s="7" t="s">
        <v>5</v>
      </c>
      <c r="F11" s="8" t="s">
        <v>7</v>
      </c>
      <c r="G11" s="8"/>
    </row>
    <row r="12" spans="1:11" s="12" customFormat="1" ht="15.6" x14ac:dyDescent="0.3">
      <c r="A12" s="61" t="s">
        <v>13</v>
      </c>
      <c r="B12" s="61"/>
      <c r="C12" s="19">
        <v>20</v>
      </c>
      <c r="D12" s="18" t="s">
        <v>0</v>
      </c>
      <c r="E12" s="7" t="s">
        <v>5</v>
      </c>
      <c r="F12" s="8" t="s">
        <v>8</v>
      </c>
      <c r="G12" s="8"/>
    </row>
    <row r="13" spans="1:11" s="12" customFormat="1" ht="15.6" x14ac:dyDescent="0.3">
      <c r="A13" s="62" t="s">
        <v>3</v>
      </c>
      <c r="B13" s="62"/>
      <c r="C13" s="20">
        <f>(AVERAGE(C10:C11))-C12</f>
        <v>20</v>
      </c>
      <c r="D13" s="18" t="s">
        <v>0</v>
      </c>
    </row>
    <row r="14" spans="1:11" s="12" customFormat="1" ht="15.6" x14ac:dyDescent="0.3"/>
    <row r="15" spans="1:11" ht="15.6" hidden="1" x14ac:dyDescent="0.3">
      <c r="A15" s="26">
        <v>500</v>
      </c>
      <c r="B15" s="52">
        <v>700</v>
      </c>
      <c r="C15" s="52">
        <v>900</v>
      </c>
      <c r="D15" s="52">
        <v>1100</v>
      </c>
    </row>
    <row r="16" spans="1:11" ht="15.6" x14ac:dyDescent="0.3">
      <c r="A16" s="53" t="s">
        <v>21</v>
      </c>
      <c r="B16" s="54" t="s">
        <v>19</v>
      </c>
      <c r="C16" s="54"/>
      <c r="D16" s="54"/>
      <c r="E16" s="54"/>
    </row>
    <row r="17" spans="1:5" ht="15.6" x14ac:dyDescent="0.3">
      <c r="A17" s="13" t="s">
        <v>18</v>
      </c>
      <c r="B17" s="13">
        <v>800</v>
      </c>
      <c r="C17" s="13">
        <v>1000</v>
      </c>
      <c r="D17" s="13">
        <v>1200</v>
      </c>
      <c r="E17" s="13">
        <v>1400</v>
      </c>
    </row>
    <row r="18" spans="1:5" ht="15.6" x14ac:dyDescent="0.3">
      <c r="A18" s="41">
        <v>2</v>
      </c>
      <c r="B18" s="14">
        <f>ROUND((($C$13/50)^$C6)*($C5/1000*A$15),0)</f>
        <v>375</v>
      </c>
      <c r="C18" s="14">
        <f>ROUND((($C$13/50)^$C6)*($C5/1000*B$15),0)</f>
        <v>525</v>
      </c>
      <c r="D18" s="14">
        <f>ROUND((($C$13/50)^$C6)*($C5/1000*C$15),0)</f>
        <v>675</v>
      </c>
      <c r="E18" s="14">
        <f>ROUND((($C$13/50)^$C6)*($C5/1000*D$15),0)</f>
        <v>825</v>
      </c>
    </row>
    <row r="19" spans="1:5" ht="15.6" x14ac:dyDescent="0.3">
      <c r="A19" s="29">
        <v>4</v>
      </c>
      <c r="B19" s="42">
        <f>ROUND((($C$13/50)^$D6)*($D5/1000*A$15),0)</f>
        <v>737</v>
      </c>
      <c r="C19" s="42">
        <f>ROUND((($C$13/50)^$D6)*($D5/1000*B$15),0)</f>
        <v>1032</v>
      </c>
      <c r="D19" s="42">
        <f>ROUND((($C$13/50)^$D6)*($D5/1000*C$15),0)</f>
        <v>1327</v>
      </c>
      <c r="E19" s="42">
        <f>ROUND((($C$13/50)^$D6)*($D5/1000*D$15),0)</f>
        <v>1621</v>
      </c>
    </row>
    <row r="20" spans="1:5" ht="15.6" x14ac:dyDescent="0.3">
      <c r="A20" s="41">
        <v>6</v>
      </c>
      <c r="B20" s="14">
        <f>ROUND((($C$13/50)^$E6)*($E5/1000*A$15),0)</f>
        <v>989</v>
      </c>
      <c r="C20" s="14">
        <f>ROUND((($C$13/50)^$E6)*($E5/1000*B$15),0)</f>
        <v>1385</v>
      </c>
      <c r="D20" s="14">
        <f>ROUND((($C$13/50)^$E6)*($E5/1000*C$15),0)</f>
        <v>1780</v>
      </c>
      <c r="E20" s="14">
        <f>ROUND((($C$13/50)^$E6)*($E5/1000*D$15),0)</f>
        <v>2176</v>
      </c>
    </row>
    <row r="21" spans="1:5" ht="15.6" x14ac:dyDescent="0.3">
      <c r="A21" s="29">
        <v>8</v>
      </c>
      <c r="B21" s="42">
        <f>ROUND((($C$13/50)^$F6)*($F5/1000*A$15),0)</f>
        <v>1183</v>
      </c>
      <c r="C21" s="42">
        <f>ROUND((($C$13/50)^$F6)*($F5/1000*B$15),0)</f>
        <v>1657</v>
      </c>
      <c r="D21" s="42">
        <f>ROUND((($C$13/50)^$F6)*($F5/1000*C$15),0)</f>
        <v>2130</v>
      </c>
      <c r="E21" s="42">
        <f>ROUND((($C$13/50)^$F6)*($F5/1000*D$15),0)</f>
        <v>2604</v>
      </c>
    </row>
    <row r="22" spans="1:5" ht="15.6" x14ac:dyDescent="0.3">
      <c r="A22" s="41">
        <v>10</v>
      </c>
      <c r="B22" s="14">
        <f>ROUND((($C$13/50)^$G6)*($G5/1000*A$15),0)</f>
        <v>1278</v>
      </c>
      <c r="C22" s="14">
        <f>ROUND((($C$13/50)^$G6)*($G5/1000*B$15),0)</f>
        <v>1789</v>
      </c>
      <c r="D22" s="14">
        <f>ROUND((($C$13/50)^$G6)*($G5/1000*C$15),0)</f>
        <v>2300</v>
      </c>
      <c r="E22" s="14">
        <f>ROUND((($C$13/50)^$G6)*($G5/1000*D$15),0)</f>
        <v>2811</v>
      </c>
    </row>
    <row r="23" spans="1:5" ht="15.6" customHeight="1" x14ac:dyDescent="0.3"/>
    <row r="24" spans="1:5" ht="15.6" customHeight="1" x14ac:dyDescent="0.3"/>
    <row r="25" spans="1:5" ht="15.6" x14ac:dyDescent="0.3">
      <c r="A25" s="53" t="s">
        <v>22</v>
      </c>
      <c r="B25" s="54" t="s">
        <v>19</v>
      </c>
      <c r="C25" s="54"/>
      <c r="D25" s="54"/>
      <c r="E25" s="54"/>
    </row>
    <row r="26" spans="1:5" ht="15.6" x14ac:dyDescent="0.3">
      <c r="A26" s="13" t="s">
        <v>18</v>
      </c>
      <c r="B26" s="13">
        <v>800</v>
      </c>
      <c r="C26" s="13">
        <v>1000</v>
      </c>
      <c r="D26" s="13">
        <v>1200</v>
      </c>
      <c r="E26" s="13">
        <v>1400</v>
      </c>
    </row>
    <row r="27" spans="1:5" ht="15.6" x14ac:dyDescent="0.3">
      <c r="A27" s="41">
        <v>2</v>
      </c>
      <c r="B27" s="14">
        <f>ROUND(3600*B18/(4187*($C$10-$C$11)),0)</f>
        <v>32</v>
      </c>
      <c r="C27" s="14">
        <f t="shared" ref="C27:E27" si="0">ROUND(3600*C18/(4187*($C$10-$C$11)),0)</f>
        <v>45</v>
      </c>
      <c r="D27" s="14">
        <f t="shared" si="0"/>
        <v>58</v>
      </c>
      <c r="E27" s="14">
        <f t="shared" si="0"/>
        <v>71</v>
      </c>
    </row>
    <row r="28" spans="1:5" ht="15.6" x14ac:dyDescent="0.3">
      <c r="A28" s="29">
        <v>4</v>
      </c>
      <c r="B28" s="42">
        <f t="shared" ref="B28:E28" si="1">ROUND(3600*B19/(4187*($C$10-$C$11)),0)</f>
        <v>63</v>
      </c>
      <c r="C28" s="42">
        <f t="shared" si="1"/>
        <v>89</v>
      </c>
      <c r="D28" s="42">
        <f t="shared" si="1"/>
        <v>114</v>
      </c>
      <c r="E28" s="42">
        <f t="shared" si="1"/>
        <v>139</v>
      </c>
    </row>
    <row r="29" spans="1:5" ht="15.6" x14ac:dyDescent="0.3">
      <c r="A29" s="41">
        <v>6</v>
      </c>
      <c r="B29" s="14">
        <f t="shared" ref="B29:E29" si="2">ROUND(3600*B20/(4187*($C$10-$C$11)),0)</f>
        <v>85</v>
      </c>
      <c r="C29" s="14">
        <f t="shared" si="2"/>
        <v>119</v>
      </c>
      <c r="D29" s="14">
        <f t="shared" si="2"/>
        <v>153</v>
      </c>
      <c r="E29" s="14">
        <f t="shared" si="2"/>
        <v>187</v>
      </c>
    </row>
    <row r="30" spans="1:5" ht="15.6" x14ac:dyDescent="0.3">
      <c r="A30" s="29">
        <v>8</v>
      </c>
      <c r="B30" s="42">
        <f t="shared" ref="B30:E30" si="3">ROUND(3600*B21/(4187*($C$10-$C$11)),0)</f>
        <v>102</v>
      </c>
      <c r="C30" s="42">
        <f t="shared" si="3"/>
        <v>142</v>
      </c>
      <c r="D30" s="42">
        <f t="shared" si="3"/>
        <v>183</v>
      </c>
      <c r="E30" s="42">
        <f t="shared" si="3"/>
        <v>224</v>
      </c>
    </row>
    <row r="31" spans="1:5" ht="15.6" x14ac:dyDescent="0.3">
      <c r="A31" s="41">
        <v>10</v>
      </c>
      <c r="B31" s="14">
        <f t="shared" ref="B31:E31" si="4">ROUND(3600*B22/(4187*($C$10-$C$11)),0)</f>
        <v>110</v>
      </c>
      <c r="C31" s="14">
        <f t="shared" si="4"/>
        <v>154</v>
      </c>
      <c r="D31" s="14">
        <f t="shared" si="4"/>
        <v>198</v>
      </c>
      <c r="E31" s="14">
        <f t="shared" si="4"/>
        <v>242</v>
      </c>
    </row>
  </sheetData>
  <sheetProtection algorithmName="SHA-512" hashValue="kLuq68kJpnKT//ZPQSkxaUXHZgswwxRlzSyPDWH7DCM1ipda7aQthr/LlljtQbqqw4UbSVvSJGoSAFZksjL1AQ==" saltValue="JOgc6AfZCrXL1FWP2eKzwQ==" spinCount="100000" sheet="1" objects="1" scenarios="1"/>
  <dataConsolidate/>
  <mergeCells count="10">
    <mergeCell ref="B25:E25"/>
    <mergeCell ref="B16:E16"/>
    <mergeCell ref="A4:B4"/>
    <mergeCell ref="A5:B5"/>
    <mergeCell ref="A6:B6"/>
    <mergeCell ref="A10:B10"/>
    <mergeCell ref="A11:B11"/>
    <mergeCell ref="A12:B12"/>
    <mergeCell ref="A13:B13"/>
    <mergeCell ref="A7:B7"/>
  </mergeCells>
  <dataValidations count="1">
    <dataValidation type="whole" allowBlank="1" showInputMessage="1" showErrorMessage="1" error="Waarde moet tussen 20 en 65 zijn" sqref="C10:C11" xr:uid="{0F27B316-E198-4343-A5B0-33C0D70CA3ED}">
      <formula1>20</formula1>
      <formula2>65</formula2>
    </dataValidation>
  </dataValidations>
  <printOptions horizontalCentered="1"/>
  <pageMargins left="0.11811023622047245" right="0.11811023622047245" top="0.19685039370078741" bottom="0.39370078740157483" header="0.16" footer="0.19685039370078741"/>
  <pageSetup paperSize="8" scale="60" fitToHeight="2" orientation="portrait" horizontalDpi="300" verticalDpi="300" r:id="rId1"/>
  <headerFooter alignWithMargins="0">
    <oddFooter>&amp;L&amp;A&amp;C&amp;D   -   p.&amp;P/&amp;N&amp;R&amp;F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C552A-FFAF-4A69-B8F9-E98EF27EE7CE}">
  <dimension ref="A1:H31"/>
  <sheetViews>
    <sheetView showGridLines="0" zoomScale="85" zoomScaleNormal="85" workbookViewId="0">
      <selection activeCell="C10" sqref="C10"/>
    </sheetView>
  </sheetViews>
  <sheetFormatPr defaultColWidth="11.59765625" defaultRowHeight="15.6" x14ac:dyDescent="0.3"/>
  <cols>
    <col min="1" max="16384" width="11.59765625" style="12"/>
  </cols>
  <sheetData>
    <row r="1" spans="1:8" s="9" customFormat="1" ht="31.2" x14ac:dyDescent="0.3">
      <c r="A1" s="2"/>
      <c r="B1" s="3"/>
      <c r="C1" s="65" t="s">
        <v>17</v>
      </c>
      <c r="D1" s="65"/>
      <c r="E1" s="65"/>
      <c r="F1" s="65"/>
      <c r="G1" s="65"/>
    </row>
    <row r="2" spans="1:8" s="9" customFormat="1" ht="15.75" customHeight="1" x14ac:dyDescent="0.3">
      <c r="A2" s="2"/>
      <c r="B2" s="3"/>
      <c r="C2" s="4"/>
      <c r="D2" s="4"/>
      <c r="E2" s="4"/>
      <c r="F2" s="4"/>
      <c r="G2" s="4"/>
    </row>
    <row r="3" spans="1:8" s="11" customFormat="1" ht="21" x14ac:dyDescent="0.4">
      <c r="A3" s="1" t="s">
        <v>15</v>
      </c>
      <c r="B3" s="10"/>
      <c r="C3" s="31"/>
      <c r="D3" s="32"/>
      <c r="E3" s="32"/>
      <c r="F3" s="32"/>
      <c r="G3" s="32"/>
    </row>
    <row r="4" spans="1:8" x14ac:dyDescent="0.3">
      <c r="A4" s="55" t="s">
        <v>18</v>
      </c>
      <c r="B4" s="56"/>
      <c r="C4" s="27">
        <v>2</v>
      </c>
      <c r="D4" s="29">
        <v>4</v>
      </c>
      <c r="E4" s="35">
        <v>6</v>
      </c>
      <c r="F4" s="29">
        <v>8</v>
      </c>
      <c r="G4" s="28">
        <v>10</v>
      </c>
      <c r="H4" s="36"/>
    </row>
    <row r="5" spans="1:8" x14ac:dyDescent="0.3">
      <c r="A5" s="57" t="s">
        <v>9</v>
      </c>
      <c r="B5" s="58"/>
      <c r="C5" s="37">
        <v>238</v>
      </c>
      <c r="D5" s="38">
        <v>527</v>
      </c>
      <c r="E5" s="37">
        <v>791</v>
      </c>
      <c r="F5" s="38">
        <v>1069</v>
      </c>
      <c r="G5" s="38">
        <v>1131</v>
      </c>
    </row>
    <row r="6" spans="1:8" x14ac:dyDescent="0.3">
      <c r="A6" s="59" t="s">
        <v>2</v>
      </c>
      <c r="B6" s="60"/>
      <c r="C6" s="33">
        <v>0.86960000000000004</v>
      </c>
      <c r="D6" s="34">
        <v>0.92259999999999998</v>
      </c>
      <c r="E6" s="34">
        <v>0.89649999999999996</v>
      </c>
      <c r="F6" s="34">
        <v>0.90629999999999999</v>
      </c>
      <c r="G6" s="34">
        <v>0.93630000000000002</v>
      </c>
    </row>
    <row r="7" spans="1:8" ht="18" x14ac:dyDescent="0.4">
      <c r="A7" s="63" t="s">
        <v>10</v>
      </c>
      <c r="B7" s="64"/>
      <c r="C7" s="39">
        <v>7.9278000000000004</v>
      </c>
      <c r="D7" s="40">
        <v>14.267300000000001</v>
      </c>
      <c r="E7" s="40">
        <v>23.7165</v>
      </c>
      <c r="F7" s="40">
        <v>30.8462</v>
      </c>
      <c r="G7" s="40">
        <v>29.0213</v>
      </c>
    </row>
    <row r="9" spans="1:8" ht="21" x14ac:dyDescent="0.4">
      <c r="A9" s="5" t="s">
        <v>1</v>
      </c>
      <c r="E9" s="47"/>
      <c r="F9" s="48" t="s">
        <v>4</v>
      </c>
      <c r="G9" s="48"/>
      <c r="H9" s="49"/>
    </row>
    <row r="10" spans="1:8" x14ac:dyDescent="0.3">
      <c r="A10" s="61" t="s">
        <v>11</v>
      </c>
      <c r="B10" s="61"/>
      <c r="C10" s="45">
        <v>17</v>
      </c>
      <c r="D10" s="18" t="s">
        <v>0</v>
      </c>
      <c r="E10" s="50" t="s">
        <v>5</v>
      </c>
      <c r="F10" s="51" t="s">
        <v>6</v>
      </c>
      <c r="G10" s="51"/>
      <c r="H10" s="49"/>
    </row>
    <row r="11" spans="1:8" x14ac:dyDescent="0.3">
      <c r="A11" s="61" t="s">
        <v>12</v>
      </c>
      <c r="B11" s="61"/>
      <c r="C11" s="45">
        <v>19</v>
      </c>
      <c r="D11" s="18" t="s">
        <v>0</v>
      </c>
      <c r="E11" s="50" t="s">
        <v>5</v>
      </c>
      <c r="F11" s="51" t="s">
        <v>7</v>
      </c>
      <c r="G11" s="51"/>
      <c r="H11" s="49"/>
    </row>
    <row r="12" spans="1:8" x14ac:dyDescent="0.3">
      <c r="A12" s="61" t="s">
        <v>13</v>
      </c>
      <c r="B12" s="61"/>
      <c r="C12" s="45">
        <v>28</v>
      </c>
      <c r="D12" s="18" t="s">
        <v>0</v>
      </c>
      <c r="E12" s="50" t="s">
        <v>5</v>
      </c>
      <c r="F12" s="51" t="s">
        <v>8</v>
      </c>
      <c r="G12" s="51"/>
      <c r="H12" s="49"/>
    </row>
    <row r="13" spans="1:8" x14ac:dyDescent="0.3">
      <c r="A13" s="62" t="s">
        <v>3</v>
      </c>
      <c r="B13" s="62"/>
      <c r="C13" s="46">
        <f>C12-(AVERAGE(C10:C11))</f>
        <v>10</v>
      </c>
      <c r="D13" s="18" t="s">
        <v>0</v>
      </c>
    </row>
    <row r="15" spans="1:8" hidden="1" x14ac:dyDescent="0.3">
      <c r="A15" s="26" t="s">
        <v>20</v>
      </c>
      <c r="B15" s="43">
        <v>500</v>
      </c>
      <c r="C15" s="30">
        <v>700</v>
      </c>
      <c r="D15" s="43">
        <v>900</v>
      </c>
      <c r="E15" s="44">
        <v>1100</v>
      </c>
    </row>
    <row r="16" spans="1:8" x14ac:dyDescent="0.3">
      <c r="A16" s="53" t="s">
        <v>21</v>
      </c>
      <c r="B16" s="54" t="s">
        <v>19</v>
      </c>
      <c r="C16" s="54"/>
      <c r="D16" s="54"/>
      <c r="E16" s="54"/>
    </row>
    <row r="17" spans="1:5" x14ac:dyDescent="0.3">
      <c r="A17" s="13" t="s">
        <v>18</v>
      </c>
      <c r="B17" s="13">
        <v>800</v>
      </c>
      <c r="C17" s="13">
        <v>1000</v>
      </c>
      <c r="D17" s="13">
        <v>1200</v>
      </c>
      <c r="E17" s="13">
        <v>1400</v>
      </c>
    </row>
    <row r="18" spans="1:5" x14ac:dyDescent="0.3">
      <c r="A18" s="41">
        <v>2</v>
      </c>
      <c r="B18" s="14">
        <f>ROUND((($C$13/10)^$C6)*($C5/1000*B$15),0)</f>
        <v>119</v>
      </c>
      <c r="C18" s="14">
        <f>ROUND((($C$13/10)^$C6)*($C5/1000*C$15),0)</f>
        <v>167</v>
      </c>
      <c r="D18" s="14">
        <f>ROUND((($C$13/10)^$C6)*($C5/1000*D$15),0)</f>
        <v>214</v>
      </c>
      <c r="E18" s="14">
        <f>ROUND((($C$13/10)^$C6)*($C5/1000*E$15),0)</f>
        <v>262</v>
      </c>
    </row>
    <row r="19" spans="1:5" x14ac:dyDescent="0.3">
      <c r="A19" s="29">
        <v>4</v>
      </c>
      <c r="B19" s="42">
        <f>ROUND((($C$13/10)^$D6)*($D5/1000*B$15),0)</f>
        <v>264</v>
      </c>
      <c r="C19" s="42">
        <f>ROUND((($C$13/10)^$D6)*($D5/1000*C$15),0)</f>
        <v>369</v>
      </c>
      <c r="D19" s="42">
        <f>ROUND((($C$13/10)^$D6)*($D5/1000*D$15),0)</f>
        <v>474</v>
      </c>
      <c r="E19" s="42">
        <f>ROUND((($C$13/10)^$D6)*($D5/1000*E$15),0)</f>
        <v>580</v>
      </c>
    </row>
    <row r="20" spans="1:5" x14ac:dyDescent="0.3">
      <c r="A20" s="41">
        <v>6</v>
      </c>
      <c r="B20" s="14">
        <f>ROUND((($C$13/10)^$E6)*($E5/1000*B$15),0)</f>
        <v>396</v>
      </c>
      <c r="C20" s="14">
        <f>ROUND((($C$13/10)^$E6)*($E5/1000*C$15),0)</f>
        <v>554</v>
      </c>
      <c r="D20" s="14">
        <f>ROUND((($C$13/10)^$E6)*($E5/1000*D$15),0)</f>
        <v>712</v>
      </c>
      <c r="E20" s="14">
        <f>ROUND((($C$13/10)^$E6)*($E5/1000*E$15),0)</f>
        <v>870</v>
      </c>
    </row>
    <row r="21" spans="1:5" x14ac:dyDescent="0.3">
      <c r="A21" s="29">
        <v>8</v>
      </c>
      <c r="B21" s="42">
        <f>ROUND((($C$13/10)^$F6)*($F5/1000*B$15),0)</f>
        <v>535</v>
      </c>
      <c r="C21" s="42">
        <f>ROUND((($C$13/10)^$F6)*($F5/1000*C$15),0)</f>
        <v>748</v>
      </c>
      <c r="D21" s="42">
        <f>ROUND((($C$13/10)^$F6)*($F5/1000*D$15),0)</f>
        <v>962</v>
      </c>
      <c r="E21" s="42">
        <f>ROUND((($C$13/10)^$F6)*($F5/1000*E$15),0)</f>
        <v>1176</v>
      </c>
    </row>
    <row r="22" spans="1:5" x14ac:dyDescent="0.3">
      <c r="A22" s="41">
        <v>10</v>
      </c>
      <c r="B22" s="14">
        <f>ROUND((($C$13/10)^$G6)*($G5/1000*B$15),0)</f>
        <v>566</v>
      </c>
      <c r="C22" s="14">
        <f>ROUND((($C$13/10)^$G6)*($G5/1000*C$15),0)</f>
        <v>792</v>
      </c>
      <c r="D22" s="14">
        <f>ROUND((($C$13/10)^$G6)*($G5/1000*D$15),0)</f>
        <v>1018</v>
      </c>
      <c r="E22" s="14">
        <f>ROUND((($C$13/10)^$G6)*($G5/1000*E$15),0)</f>
        <v>1244</v>
      </c>
    </row>
    <row r="25" spans="1:5" x14ac:dyDescent="0.3">
      <c r="A25" s="53" t="s">
        <v>22</v>
      </c>
      <c r="B25" s="54" t="s">
        <v>19</v>
      </c>
      <c r="C25" s="54"/>
      <c r="D25" s="54"/>
      <c r="E25" s="54"/>
    </row>
    <row r="26" spans="1:5" x14ac:dyDescent="0.3">
      <c r="A26" s="13" t="s">
        <v>18</v>
      </c>
      <c r="B26" s="13">
        <v>800</v>
      </c>
      <c r="C26" s="13">
        <v>1000</v>
      </c>
      <c r="D26" s="13">
        <v>1200</v>
      </c>
      <c r="E26" s="13">
        <v>1400</v>
      </c>
    </row>
    <row r="27" spans="1:5" x14ac:dyDescent="0.3">
      <c r="A27" s="41">
        <v>2</v>
      </c>
      <c r="B27" s="14">
        <f>ROUND(3600*B18/(4187*($C$11-$C$10)),0)</f>
        <v>51</v>
      </c>
      <c r="C27" s="14">
        <f t="shared" ref="C27:E27" si="0">ROUND(3600*C18/(4187*($C$11-$C$10)),0)</f>
        <v>72</v>
      </c>
      <c r="D27" s="14">
        <f t="shared" si="0"/>
        <v>92</v>
      </c>
      <c r="E27" s="14">
        <f t="shared" si="0"/>
        <v>113</v>
      </c>
    </row>
    <row r="28" spans="1:5" x14ac:dyDescent="0.3">
      <c r="A28" s="29">
        <v>4</v>
      </c>
      <c r="B28" s="14">
        <f t="shared" ref="B28:E28" si="1">ROUND(3600*B19/(4187*($C$11-$C$10)),0)</f>
        <v>113</v>
      </c>
      <c r="C28" s="14">
        <f t="shared" si="1"/>
        <v>159</v>
      </c>
      <c r="D28" s="14">
        <f t="shared" si="1"/>
        <v>204</v>
      </c>
      <c r="E28" s="14">
        <f t="shared" si="1"/>
        <v>249</v>
      </c>
    </row>
    <row r="29" spans="1:5" x14ac:dyDescent="0.3">
      <c r="A29" s="41">
        <v>6</v>
      </c>
      <c r="B29" s="14">
        <f t="shared" ref="B29:E29" si="2">ROUND(3600*B20/(4187*($C$11-$C$10)),0)</f>
        <v>170</v>
      </c>
      <c r="C29" s="14">
        <f t="shared" si="2"/>
        <v>238</v>
      </c>
      <c r="D29" s="14">
        <f t="shared" si="2"/>
        <v>306</v>
      </c>
      <c r="E29" s="14">
        <f t="shared" si="2"/>
        <v>374</v>
      </c>
    </row>
    <row r="30" spans="1:5" x14ac:dyDescent="0.3">
      <c r="A30" s="29">
        <v>8</v>
      </c>
      <c r="B30" s="14">
        <f t="shared" ref="B30:E30" si="3">ROUND(3600*B21/(4187*($C$11-$C$10)),0)</f>
        <v>230</v>
      </c>
      <c r="C30" s="14">
        <f t="shared" si="3"/>
        <v>322</v>
      </c>
      <c r="D30" s="14">
        <f t="shared" si="3"/>
        <v>414</v>
      </c>
      <c r="E30" s="14">
        <f t="shared" si="3"/>
        <v>506</v>
      </c>
    </row>
    <row r="31" spans="1:5" x14ac:dyDescent="0.3">
      <c r="A31" s="41">
        <v>10</v>
      </c>
      <c r="B31" s="14">
        <f t="shared" ref="B31:E31" si="4">ROUND(3600*B22/(4187*($C$11-$C$10)),0)</f>
        <v>243</v>
      </c>
      <c r="C31" s="14">
        <f t="shared" si="4"/>
        <v>340</v>
      </c>
      <c r="D31" s="14">
        <f t="shared" si="4"/>
        <v>438</v>
      </c>
      <c r="E31" s="14">
        <f t="shared" si="4"/>
        <v>535</v>
      </c>
    </row>
  </sheetData>
  <sheetProtection algorithmName="SHA-512" hashValue="m15nbKDQlEa+S6ya11dfkc+va9rhqPaoNeXa62GgRBF8cnpUvKreq28s89D3kXrBxkcO6Y1xcArYwNvrCAVOYA==" saltValue="eVAJYx3ZINfrAE8tnmXtGw==" spinCount="100000" sheet="1" objects="1" scenarios="1"/>
  <dataConsolidate/>
  <mergeCells count="11">
    <mergeCell ref="B25:E25"/>
    <mergeCell ref="A7:B7"/>
    <mergeCell ref="C1:G1"/>
    <mergeCell ref="A4:B4"/>
    <mergeCell ref="A5:B5"/>
    <mergeCell ref="A6:B6"/>
    <mergeCell ref="B16:E16"/>
    <mergeCell ref="A13:B13"/>
    <mergeCell ref="A10:B10"/>
    <mergeCell ref="A11:B11"/>
    <mergeCell ref="A12:B12"/>
  </mergeCells>
  <dataValidations count="1">
    <dataValidation type="whole" allowBlank="1" showInputMessage="1" showErrorMessage="1" error="Waarde moet tussen 5 en 25 zijn" sqref="C10" xr:uid="{AA824078-2D5A-42D9-90B3-C99351021D2E}">
      <formula1>5</formula1>
      <formula2>25</formula2>
    </dataValidation>
  </dataValidations>
  <printOptions horizontalCentered="1"/>
  <pageMargins left="0.11811023622047245" right="0.11811023622047245" top="0.19685039370078741" bottom="0.39370078740157483" header="0.16" footer="0.19685039370078741"/>
  <pageSetup paperSize="8" scale="60" fitToHeight="2" orientation="portrait" horizontalDpi="300" verticalDpi="300" r:id="rId1"/>
  <headerFooter alignWithMargins="0">
    <oddFooter>&amp;L&amp;A&amp;C&amp;D   -   p.&amp;P/&amp;N&amp;R&amp;F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THERMOBREEZE (VERWARMING)</vt:lpstr>
      <vt:lpstr>THERMOBREEZE (KOELING)</vt:lpstr>
      <vt:lpstr>'THERMOBREEZE (KOELING)'!Print_Titles</vt:lpstr>
      <vt:lpstr>'THERMOBREEZE (VERWARMING)'!Print_Titles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Sylvain Berthet</dc:creator>
  <cp:lastModifiedBy>Tom Crispeyn</cp:lastModifiedBy>
  <dcterms:created xsi:type="dcterms:W3CDTF">2021-02-15T15:28:26Z</dcterms:created>
  <dcterms:modified xsi:type="dcterms:W3CDTF">2025-09-02T07:58:00Z</dcterms:modified>
</cp:coreProperties>
</file>